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ial Documents\Projects\HPCL Securitization\Model\28.12.2023\"/>
    </mc:Choice>
  </mc:AlternateContent>
  <xr:revisionPtr revIDLastSave="0" documentId="13_ncr:1_{660D408A-9824-4033-BEAA-7FB5E836C8F5}" xr6:coauthVersionLast="47" xr6:coauthVersionMax="47" xr10:uidLastSave="{00000000-0000-0000-0000-000000000000}"/>
  <bookViews>
    <workbookView xWindow="-110" yWindow="-110" windowWidth="19420" windowHeight="10300" xr2:uid="{DE48DCAA-C502-44ED-A211-8382BE0C3588}"/>
  </bookViews>
  <sheets>
    <sheet name="Values" sheetId="1" r:id="rId1"/>
  </sheets>
  <externalReferences>
    <externalReference r:id="rId2"/>
  </externalReferences>
  <definedNames>
    <definedName name="A_Cash_CVrg">Values!#REF!</definedName>
    <definedName name="ADSCR">[1]Workings!$D$32</definedName>
    <definedName name="Amount">Values!#REF!</definedName>
    <definedName name="FinalP">[1]Workings!#REF!</definedName>
    <definedName name="HSD_4yr">#REF!</definedName>
    <definedName name="HSD_Covidrem">#REF!,#REF!</definedName>
    <definedName name="M36M1">#REF!</definedName>
    <definedName name="M36M2">#REF!</definedName>
    <definedName name="M36M3">#REF!</definedName>
    <definedName name="M36M4">#REF!</definedName>
    <definedName name="M48M1">#REF!</definedName>
    <definedName name="M48M2">#REF!</definedName>
    <definedName name="M48M3">#REF!</definedName>
    <definedName name="M48M4">#REF!</definedName>
    <definedName name="M60M1">#REF!</definedName>
    <definedName name="M60M2">#REF!</definedName>
    <definedName name="M60M3">#REF!</definedName>
    <definedName name="M60M4">#REF!</definedName>
    <definedName name="Months">Values!#REF!</definedName>
    <definedName name="MS_4yr">#REF!</definedName>
    <definedName name="MS_Covidrem">#REF!,#REF!</definedName>
    <definedName name="OPTPERCENTAGE">[1]Workings!#REF!</definedName>
    <definedName name="OPTRP">Values!#REF!</definedName>
    <definedName name="Output">#REF!</definedName>
    <definedName name="R_DSCR">Values!#REF!</definedName>
    <definedName name="RP36M">Values!#REF!</definedName>
    <definedName name="RP48M">Values!#REF!</definedName>
    <definedName name="RP60M">Values!#REF!</definedName>
    <definedName name="RPEMI">[1]Workings!#REF!</definedName>
    <definedName name="RPMethod">Values!#REF!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D8" i="1"/>
  <c r="D24" i="1" l="1"/>
  <c r="D28" i="1" s="1"/>
  <c r="U23" i="1"/>
  <c r="W23" i="1"/>
  <c r="X23" i="1"/>
  <c r="G23" i="1"/>
  <c r="AE23" i="1"/>
  <c r="H23" i="1"/>
  <c r="AF23" i="1"/>
  <c r="I23" i="1"/>
  <c r="AG23" i="1"/>
  <c r="J23" i="1"/>
  <c r="AH23" i="1"/>
  <c r="K23" i="1"/>
  <c r="AI23" i="1"/>
  <c r="L23" i="1"/>
  <c r="AJ23" i="1"/>
  <c r="S23" i="1"/>
  <c r="T23" i="1"/>
  <c r="V23" i="1"/>
  <c r="M23" i="1"/>
  <c r="Y23" i="1"/>
  <c r="AK23" i="1"/>
  <c r="N23" i="1"/>
  <c r="Z23" i="1"/>
  <c r="AL23" i="1"/>
  <c r="O23" i="1"/>
  <c r="AA23" i="1"/>
  <c r="AM23" i="1"/>
  <c r="D23" i="1"/>
  <c r="P23" i="1"/>
  <c r="AB23" i="1"/>
  <c r="AN23" i="1"/>
  <c r="E23" i="1"/>
  <c r="Q23" i="1"/>
  <c r="AC23" i="1"/>
  <c r="AO23" i="1"/>
  <c r="F23" i="1"/>
  <c r="R23" i="1"/>
  <c r="AD23" i="1"/>
  <c r="AP23" i="1"/>
  <c r="D25" i="1" l="1"/>
  <c r="D26" i="1" s="1"/>
  <c r="D29" i="1" l="1"/>
  <c r="D27" i="1"/>
  <c r="E24" i="1" s="1"/>
  <c r="E28" i="1" s="1"/>
  <c r="E25" i="1" s="1"/>
  <c r="E27" i="1" s="1"/>
  <c r="F24" i="1" s="1"/>
  <c r="F28" i="1" s="1"/>
  <c r="F25" i="1" s="1"/>
  <c r="E29" i="1" l="1"/>
  <c r="E26" i="1"/>
  <c r="F27" i="1"/>
  <c r="G24" i="1" s="1"/>
  <c r="G28" i="1" s="1"/>
  <c r="G25" i="1" s="1"/>
  <c r="F26" i="1"/>
  <c r="F29" i="1"/>
  <c r="G27" i="1" l="1"/>
  <c r="H24" i="1" s="1"/>
  <c r="H28" i="1" s="1"/>
  <c r="H25" i="1" s="1"/>
  <c r="G26" i="1"/>
  <c r="G29" i="1"/>
  <c r="H27" i="1" l="1"/>
  <c r="I24" i="1" s="1"/>
  <c r="I28" i="1" s="1"/>
  <c r="I25" i="1" s="1"/>
  <c r="H26" i="1"/>
  <c r="H29" i="1"/>
  <c r="I29" i="1" l="1"/>
  <c r="I27" i="1"/>
  <c r="J24" i="1" s="1"/>
  <c r="J28" i="1" s="1"/>
  <c r="J25" i="1" s="1"/>
  <c r="J29" i="1" s="1"/>
  <c r="I26" i="1"/>
  <c r="J27" i="1" l="1"/>
  <c r="K24" i="1" s="1"/>
  <c r="K28" i="1" s="1"/>
  <c r="K25" i="1" s="1"/>
  <c r="J26" i="1"/>
  <c r="K27" i="1" l="1"/>
  <c r="L24" i="1" s="1"/>
  <c r="L28" i="1" s="1"/>
  <c r="L25" i="1" s="1"/>
  <c r="K26" i="1"/>
  <c r="K29" i="1"/>
  <c r="L27" i="1" l="1"/>
  <c r="M24" i="1" s="1"/>
  <c r="M28" i="1" s="1"/>
  <c r="M25" i="1" s="1"/>
  <c r="L26" i="1"/>
  <c r="L29" i="1"/>
  <c r="M29" i="1" l="1"/>
  <c r="M27" i="1"/>
  <c r="N24" i="1" s="1"/>
  <c r="N28" i="1" s="1"/>
  <c r="N25" i="1" s="1"/>
  <c r="M26" i="1"/>
  <c r="N27" i="1" l="1"/>
  <c r="O24" i="1" s="1"/>
  <c r="O28" i="1" s="1"/>
  <c r="O25" i="1" s="1"/>
  <c r="N26" i="1"/>
  <c r="N29" i="1"/>
  <c r="O27" i="1" l="1"/>
  <c r="P24" i="1" s="1"/>
  <c r="P28" i="1" s="1"/>
  <c r="P25" i="1" s="1"/>
  <c r="O26" i="1"/>
  <c r="O29" i="1"/>
  <c r="P27" i="1" l="1"/>
  <c r="Q24" i="1" s="1"/>
  <c r="Q28" i="1" s="1"/>
  <c r="Q25" i="1" s="1"/>
  <c r="P26" i="1"/>
  <c r="P29" i="1"/>
  <c r="Q27" i="1" l="1"/>
  <c r="R24" i="1" s="1"/>
  <c r="R28" i="1" s="1"/>
  <c r="Q26" i="1"/>
  <c r="Q29" i="1"/>
  <c r="R25" i="1" l="1"/>
  <c r="R27" i="1" l="1"/>
  <c r="S24" i="1" s="1"/>
  <c r="S28" i="1" s="1"/>
  <c r="S25" i="1" s="1"/>
  <c r="R26" i="1"/>
  <c r="R29" i="1"/>
  <c r="S27" i="1" l="1"/>
  <c r="T24" i="1" s="1"/>
  <c r="T28" i="1" s="1"/>
  <c r="S26" i="1"/>
  <c r="S29" i="1"/>
  <c r="T25" i="1" l="1"/>
  <c r="T27" i="1" l="1"/>
  <c r="U24" i="1" s="1"/>
  <c r="U28" i="1" s="1"/>
  <c r="U25" i="1" s="1"/>
  <c r="T26" i="1"/>
  <c r="T29" i="1"/>
  <c r="U27" i="1" l="1"/>
  <c r="V24" i="1" s="1"/>
  <c r="V28" i="1" s="1"/>
  <c r="V25" i="1" s="1"/>
  <c r="U26" i="1"/>
  <c r="U29" i="1"/>
  <c r="V27" i="1" l="1"/>
  <c r="W24" i="1" s="1"/>
  <c r="W28" i="1" s="1"/>
  <c r="W25" i="1" s="1"/>
  <c r="V26" i="1"/>
  <c r="V29" i="1"/>
  <c r="W27" i="1" l="1"/>
  <c r="X24" i="1" s="1"/>
  <c r="X28" i="1" s="1"/>
  <c r="W26" i="1"/>
  <c r="W29" i="1"/>
  <c r="X25" i="1" l="1"/>
  <c r="X27" i="1" l="1"/>
  <c r="Y24" i="1" s="1"/>
  <c r="Y28" i="1" s="1"/>
  <c r="Y25" i="1" s="1"/>
  <c r="X26" i="1"/>
  <c r="X29" i="1"/>
  <c r="Y27" i="1" l="1"/>
  <c r="Z24" i="1" s="1"/>
  <c r="Z28" i="1" s="1"/>
  <c r="Y26" i="1"/>
  <c r="Y29" i="1"/>
  <c r="Z25" i="1" l="1"/>
  <c r="Z27" i="1" l="1"/>
  <c r="AA24" i="1" s="1"/>
  <c r="AA28" i="1" s="1"/>
  <c r="Z26" i="1"/>
  <c r="Z29" i="1"/>
  <c r="AA25" i="1" l="1"/>
  <c r="AA27" i="1" l="1"/>
  <c r="AB24" i="1" s="1"/>
  <c r="AB28" i="1" s="1"/>
  <c r="AA26" i="1"/>
  <c r="AA29" i="1"/>
  <c r="AB25" i="1" l="1"/>
  <c r="AB29" i="1" s="1"/>
  <c r="AB27" i="1" l="1"/>
  <c r="AC24" i="1" s="1"/>
  <c r="AC28" i="1" s="1"/>
  <c r="AC25" i="1" s="1"/>
  <c r="AB26" i="1"/>
  <c r="AC27" i="1" l="1"/>
  <c r="AD24" i="1" s="1"/>
  <c r="AD28" i="1" s="1"/>
  <c r="AD25" i="1" s="1"/>
  <c r="AC26" i="1"/>
  <c r="AC29" i="1"/>
  <c r="AD27" i="1" l="1"/>
  <c r="AE24" i="1" s="1"/>
  <c r="AE28" i="1" s="1"/>
  <c r="AD26" i="1"/>
  <c r="AD29" i="1"/>
  <c r="AE25" i="1" l="1"/>
  <c r="AE27" i="1" l="1"/>
  <c r="AF24" i="1" s="1"/>
  <c r="AF28" i="1" s="1"/>
  <c r="AE26" i="1"/>
  <c r="AE29" i="1"/>
  <c r="AF25" i="1" l="1"/>
  <c r="AF27" i="1" l="1"/>
  <c r="AG24" i="1" s="1"/>
  <c r="AG28" i="1" s="1"/>
  <c r="AG25" i="1" s="1"/>
  <c r="AF26" i="1"/>
  <c r="AF29" i="1"/>
  <c r="AG29" i="1" l="1"/>
  <c r="AG27" i="1"/>
  <c r="AH24" i="1" s="1"/>
  <c r="AH28" i="1" s="1"/>
  <c r="AH25" i="1" s="1"/>
  <c r="AG26" i="1"/>
  <c r="AH27" i="1" l="1"/>
  <c r="AI24" i="1" s="1"/>
  <c r="AI28" i="1" s="1"/>
  <c r="AI25" i="1" s="1"/>
  <c r="AI29" i="1" s="1"/>
  <c r="AH26" i="1"/>
  <c r="AH29" i="1"/>
  <c r="AI27" i="1" l="1"/>
  <c r="AJ24" i="1" s="1"/>
  <c r="AJ28" i="1" s="1"/>
  <c r="AJ25" i="1" s="1"/>
  <c r="AI26" i="1"/>
  <c r="AJ27" i="1" l="1"/>
  <c r="AK24" i="1" s="1"/>
  <c r="AK28" i="1" s="1"/>
  <c r="AK25" i="1" s="1"/>
  <c r="AJ26" i="1"/>
  <c r="AJ29" i="1"/>
  <c r="AK27" i="1" l="1"/>
  <c r="AL24" i="1" s="1"/>
  <c r="AL28" i="1" s="1"/>
  <c r="AK26" i="1"/>
  <c r="AK29" i="1"/>
  <c r="AL25" i="1" l="1"/>
  <c r="AL27" i="1" l="1"/>
  <c r="AM24" i="1" s="1"/>
  <c r="AM28" i="1" s="1"/>
  <c r="AL26" i="1"/>
  <c r="AL29" i="1"/>
  <c r="AM25" i="1" l="1"/>
  <c r="AM27" i="1" l="1"/>
  <c r="AN24" i="1" s="1"/>
  <c r="AN28" i="1" s="1"/>
  <c r="AM26" i="1"/>
  <c r="AM29" i="1"/>
  <c r="AN25" i="1" l="1"/>
  <c r="AN27" i="1" l="1"/>
  <c r="AO24" i="1" s="1"/>
  <c r="AO28" i="1" s="1"/>
  <c r="AN26" i="1"/>
  <c r="AN29" i="1"/>
  <c r="AO25" i="1" l="1"/>
  <c r="AO27" i="1" l="1"/>
  <c r="AP24" i="1" s="1"/>
  <c r="AP28" i="1" s="1"/>
  <c r="AP25" i="1" s="1"/>
  <c r="AO26" i="1"/>
  <c r="AO29" i="1"/>
  <c r="AP27" i="1" l="1"/>
  <c r="AP26" i="1"/>
  <c r="AP29" i="1"/>
</calcChain>
</file>

<file path=xl/sharedStrings.xml><?xml version="1.0" encoding="utf-8"?>
<sst xmlns="http://schemas.openxmlformats.org/spreadsheetml/2006/main" count="38" uniqueCount="27">
  <si>
    <t>Months</t>
  </si>
  <si>
    <t>Percentage of Cash flow used for raising funds</t>
  </si>
  <si>
    <t>Formula</t>
  </si>
  <si>
    <t>Identified Monthly Payout</t>
  </si>
  <si>
    <t>Discount Rate</t>
  </si>
  <si>
    <t>%age</t>
  </si>
  <si>
    <t>Rs. Crore</t>
  </si>
  <si>
    <t>SSLF per month</t>
  </si>
  <si>
    <t>Cash Coverage Ratio (CCR)</t>
  </si>
  <si>
    <t>Calculation of Facility Amount</t>
  </si>
  <si>
    <t>SSLF Assumptions</t>
  </si>
  <si>
    <t>Facility Key Assumptions</t>
  </si>
  <si>
    <t>Tenor</t>
  </si>
  <si>
    <t xml:space="preserve">P = M × (1−(1/(1+(r/12)) ^n))/(r/12) </t>
  </si>
  <si>
    <t>Amount calculated basis the formula</t>
  </si>
  <si>
    <t>% rate</t>
  </si>
  <si>
    <t>Ratio</t>
  </si>
  <si>
    <t>Facility monthly Payout</t>
  </si>
  <si>
    <t>Opening Balance</t>
  </si>
  <si>
    <t>Closing Balance</t>
  </si>
  <si>
    <t>Interest Payment (B)</t>
  </si>
  <si>
    <t>Facility Repayment (A)</t>
  </si>
  <si>
    <t>Payout Available</t>
  </si>
  <si>
    <t>Total Payout (A+B)</t>
  </si>
  <si>
    <t>Number of Months</t>
  </si>
  <si>
    <t>Repayment %age</t>
  </si>
  <si>
    <t>HPCL- SECURITSATION- CALCULATION OF FACILITY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</si>
</sst>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%"/>
    <numFmt numFmtId="165" formatCode="&quot;M&quot;\ 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ffra"/>
      <family val="2"/>
    </font>
    <font>
      <b/>
      <sz val="11"/>
      <color theme="1"/>
      <name val="Effra"/>
    </font>
    <font>
      <sz val="11"/>
      <color theme="1"/>
      <name val="Effra"/>
    </font>
    <font>
      <sz val="11"/>
      <color theme="4"/>
      <name val="Effra"/>
    </font>
    <font>
      <b/>
      <sz val="12"/>
      <color theme="1"/>
      <name val="Effr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2" fillId="0" borderId="3" xfId="0" applyFont="1" applyBorder="1"/>
    <xf numFmtId="0" fontId="2" fillId="0" borderId="5" xfId="0" applyFont="1" applyBorder="1"/>
    <xf numFmtId="10" fontId="2" fillId="0" borderId="0" xfId="2" applyNumberFormat="1" applyFont="1" applyBorder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0" fontId="4" fillId="0" borderId="3" xfId="0" applyFont="1" applyBorder="1"/>
    <xf numFmtId="0" fontId="4" fillId="0" borderId="5" xfId="0" applyFont="1" applyBorder="1"/>
    <xf numFmtId="43" fontId="5" fillId="0" borderId="2" xfId="1" applyFont="1" applyFill="1" applyBorder="1"/>
    <xf numFmtId="9" fontId="5" fillId="0" borderId="4" xfId="0" applyNumberFormat="1" applyFont="1" applyBorder="1"/>
    <xf numFmtId="0" fontId="5" fillId="0" borderId="4" xfId="0" applyFont="1" applyBorder="1"/>
    <xf numFmtId="0" fontId="2" fillId="0" borderId="1" xfId="0" applyFont="1" applyBorder="1"/>
    <xf numFmtId="0" fontId="5" fillId="0" borderId="2" xfId="0" applyFont="1" applyBorder="1"/>
    <xf numFmtId="10" fontId="5" fillId="0" borderId="6" xfId="0" applyNumberFormat="1" applyFont="1" applyBorder="1"/>
    <xf numFmtId="43" fontId="4" fillId="0" borderId="6" xfId="1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Continuous"/>
    </xf>
    <xf numFmtId="43" fontId="2" fillId="0" borderId="4" xfId="0" applyNumberFormat="1" applyFont="1" applyBorder="1"/>
    <xf numFmtId="0" fontId="3" fillId="2" borderId="7" xfId="0" applyFont="1" applyFill="1" applyBorder="1"/>
    <xf numFmtId="0" fontId="3" fillId="2" borderId="1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1" xfId="0" applyNumberFormat="1" applyFont="1" applyFill="1" applyBorder="1"/>
    <xf numFmtId="165" fontId="2" fillId="3" borderId="12" xfId="0" applyNumberFormat="1" applyFont="1" applyFill="1" applyBorder="1"/>
    <xf numFmtId="0" fontId="3" fillId="3" borderId="10" xfId="0" applyFont="1" applyFill="1" applyBorder="1"/>
    <xf numFmtId="43" fontId="3" fillId="3" borderId="11" xfId="0" applyNumberFormat="1" applyFont="1" applyFill="1" applyBorder="1"/>
    <xf numFmtId="43" fontId="3" fillId="3" borderId="12" xfId="0" applyNumberFormat="1" applyFont="1" applyFill="1" applyBorder="1"/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0" fontId="2" fillId="0" borderId="4" xfId="2" applyNumberFormat="1" applyFont="1" applyBorder="1"/>
    <xf numFmtId="0" fontId="2" fillId="0" borderId="0" xfId="0" applyFont="1" applyAlignment="1">
      <alignment horizontal="right"/>
    </xf>
    <xf numFmtId="43" fontId="3" fillId="0" borderId="0" xfId="1" applyFont="1" applyFill="1"/>
    <xf numFmtId="43" fontId="3" fillId="4" borderId="6" xfId="0" applyNumberFormat="1" applyFont="1" applyFill="1" applyBorder="1"/>
    <xf numFmtId="0" fontId="6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fficial%20Documents\Projects\HPCL%20Securitization\Model\28.12.2023\HPCL%20Securitization%20Model_28.12_09.01.2024.xlsm" TargetMode="External"/><Relationship Id="rId1" Type="http://schemas.openxmlformats.org/officeDocument/2006/relationships/externalLinkPath" Target="HPCL%20Securitization%20Model_28.12_09.01.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Assumptions"/>
      <sheetName val="Workings"/>
      <sheetName val="Same"/>
      <sheetName val="Incr. "/>
      <sheetName val="Dec."/>
      <sheetName val="SSLF Collections"/>
      <sheetName val="Data Validations"/>
    </sheetNames>
    <sheetDataSet>
      <sheetData sheetId="0"/>
      <sheetData sheetId="1"/>
      <sheetData sheetId="2">
        <row r="32">
          <cell r="D32">
            <v>1.1001112537141147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5D76-8A74-4E88-825F-521D646B655A}">
  <sheetPr codeName="Sheet1"/>
  <dimension ref="B2:AP30"/>
  <sheetViews>
    <sheetView showGridLines="0" tabSelected="1" zoomScale="87" zoomScaleNormal="55" workbookViewId="0">
      <selection activeCell="B12" sqref="B12"/>
    </sheetView>
  </sheetViews>
  <sheetFormatPr defaultRowHeight="14"/>
  <cols>
    <col min="1" max="1" width="3.08984375" style="1" bestFit="1" customWidth="1"/>
    <col min="2" max="2" width="65.26953125" style="1" bestFit="1" customWidth="1"/>
    <col min="3" max="3" width="11.08984375" style="1" customWidth="1"/>
    <col min="4" max="4" width="31.81640625" style="1" bestFit="1" customWidth="1"/>
    <col min="5" max="6" width="14.1796875" style="1" customWidth="1"/>
    <col min="7" max="7" width="12.90625" style="1" customWidth="1"/>
    <col min="8" max="8" width="23.08984375" style="1" customWidth="1"/>
    <col min="9" max="9" width="20.08984375" style="1" customWidth="1"/>
    <col min="10" max="42" width="14.1796875" style="1" customWidth="1"/>
    <col min="43" max="53" width="15" style="1" bestFit="1" customWidth="1"/>
    <col min="54" max="63" width="14.90625" style="1" bestFit="1" customWidth="1"/>
    <col min="64" max="92" width="10.90625" style="1" bestFit="1" customWidth="1"/>
    <col min="93" max="16384" width="8.7265625" style="1"/>
  </cols>
  <sheetData>
    <row r="2" spans="2:10" ht="15.5">
      <c r="B2" s="42" t="s">
        <v>26</v>
      </c>
      <c r="C2" s="42"/>
      <c r="D2" s="42"/>
    </row>
    <row r="3" spans="2:10" ht="14.5" thickBot="1">
      <c r="B3" s="6"/>
    </row>
    <row r="4" spans="2:10" ht="14.5" thickBot="1">
      <c r="B4" s="22" t="s">
        <v>10</v>
      </c>
    </row>
    <row r="5" spans="2:10">
      <c r="B5" s="9" t="s">
        <v>7</v>
      </c>
      <c r="C5" s="32" t="s">
        <v>6</v>
      </c>
      <c r="D5" s="12">
        <v>57.949301942141467</v>
      </c>
    </row>
    <row r="6" spans="2:10" ht="14.5">
      <c r="B6" s="10" t="s">
        <v>1</v>
      </c>
      <c r="C6" s="33" t="s">
        <v>5</v>
      </c>
      <c r="D6" s="13">
        <v>0.8</v>
      </c>
      <c r="H6"/>
      <c r="I6"/>
      <c r="J6"/>
    </row>
    <row r="7" spans="2:10" ht="14.5">
      <c r="B7" s="10" t="s">
        <v>8</v>
      </c>
      <c r="C7" s="33" t="s">
        <v>16</v>
      </c>
      <c r="D7" s="14">
        <v>1.1000000000000001</v>
      </c>
      <c r="H7"/>
      <c r="I7"/>
      <c r="J7"/>
    </row>
    <row r="8" spans="2:10" ht="15" thickBot="1">
      <c r="B8" s="11" t="s">
        <v>3</v>
      </c>
      <c r="C8" s="34" t="s">
        <v>6</v>
      </c>
      <c r="D8" s="18">
        <f>D5*D6/D7</f>
        <v>42.144946867011974</v>
      </c>
      <c r="H8"/>
      <c r="I8"/>
      <c r="J8"/>
    </row>
    <row r="9" spans="2:10" ht="14.5">
      <c r="B9" s="7"/>
      <c r="C9" s="33"/>
      <c r="D9" s="7"/>
      <c r="H9"/>
      <c r="I9"/>
      <c r="J9"/>
    </row>
    <row r="10" spans="2:10" ht="15" thickBot="1">
      <c r="B10" s="7"/>
      <c r="C10" s="33"/>
      <c r="D10" s="8"/>
      <c r="H10"/>
      <c r="I10"/>
      <c r="J10"/>
    </row>
    <row r="11" spans="2:10" ht="15" thickBot="1">
      <c r="B11" s="22" t="s">
        <v>11</v>
      </c>
      <c r="C11" s="19"/>
      <c r="H11"/>
      <c r="I11"/>
      <c r="J11"/>
    </row>
    <row r="12" spans="2:10">
      <c r="B12" s="15" t="s">
        <v>12</v>
      </c>
      <c r="C12" s="31" t="s">
        <v>0</v>
      </c>
      <c r="D12" s="16">
        <v>39</v>
      </c>
      <c r="H12" s="39"/>
    </row>
    <row r="13" spans="2:10" ht="14.5" thickBot="1">
      <c r="B13" s="4" t="s">
        <v>4</v>
      </c>
      <c r="C13" s="35" t="s">
        <v>15</v>
      </c>
      <c r="D13" s="17">
        <v>7.0000000000000007E-2</v>
      </c>
      <c r="H13" s="40"/>
      <c r="I13" s="2"/>
    </row>
    <row r="14" spans="2:10">
      <c r="C14" s="19"/>
    </row>
    <row r="15" spans="2:10" ht="14.5" thickBot="1">
      <c r="C15" s="19"/>
    </row>
    <row r="16" spans="2:10" ht="14.5" thickBot="1">
      <c r="B16" s="22" t="s">
        <v>9</v>
      </c>
      <c r="C16" s="19"/>
    </row>
    <row r="17" spans="2:42" ht="14.5" customHeight="1">
      <c r="B17" s="15" t="s">
        <v>2</v>
      </c>
      <c r="C17" s="31" t="s">
        <v>2</v>
      </c>
      <c r="D17" s="20" t="s">
        <v>13</v>
      </c>
    </row>
    <row r="18" spans="2:42" ht="14.5" thickBot="1">
      <c r="B18" s="4" t="s">
        <v>14</v>
      </c>
      <c r="C18" s="35" t="s">
        <v>6</v>
      </c>
      <c r="D18" s="41">
        <f>ROUND(D8*(1-(1/(1+D13/12)^D12))/(D13/12),2)</f>
        <v>1466.29</v>
      </c>
    </row>
    <row r="20" spans="2:42" ht="14.5" thickBot="1"/>
    <row r="21" spans="2:42" ht="14.5" thickBot="1">
      <c r="B21" s="23" t="s">
        <v>17</v>
      </c>
    </row>
    <row r="22" spans="2:42" ht="14.5" thickBot="1">
      <c r="B22" s="24" t="s">
        <v>24</v>
      </c>
      <c r="C22" s="25" t="s">
        <v>0</v>
      </c>
      <c r="D22" s="26">
        <v>1</v>
      </c>
      <c r="E22" s="26">
        <f t="shared" ref="E22:AP22" si="0">D22+1</f>
        <v>2</v>
      </c>
      <c r="F22" s="26">
        <f t="shared" si="0"/>
        <v>3</v>
      </c>
      <c r="G22" s="26">
        <f t="shared" si="0"/>
        <v>4</v>
      </c>
      <c r="H22" s="26">
        <f t="shared" si="0"/>
        <v>5</v>
      </c>
      <c r="I22" s="26">
        <f t="shared" si="0"/>
        <v>6</v>
      </c>
      <c r="J22" s="26">
        <f t="shared" si="0"/>
        <v>7</v>
      </c>
      <c r="K22" s="26">
        <f t="shared" si="0"/>
        <v>8</v>
      </c>
      <c r="L22" s="26">
        <f t="shared" si="0"/>
        <v>9</v>
      </c>
      <c r="M22" s="26">
        <f t="shared" si="0"/>
        <v>10</v>
      </c>
      <c r="N22" s="26">
        <f t="shared" si="0"/>
        <v>11</v>
      </c>
      <c r="O22" s="26">
        <f t="shared" si="0"/>
        <v>12</v>
      </c>
      <c r="P22" s="26">
        <f t="shared" si="0"/>
        <v>13</v>
      </c>
      <c r="Q22" s="26">
        <f t="shared" si="0"/>
        <v>14</v>
      </c>
      <c r="R22" s="26">
        <f t="shared" si="0"/>
        <v>15</v>
      </c>
      <c r="S22" s="26">
        <f t="shared" si="0"/>
        <v>16</v>
      </c>
      <c r="T22" s="26">
        <f t="shared" si="0"/>
        <v>17</v>
      </c>
      <c r="U22" s="26">
        <f t="shared" si="0"/>
        <v>18</v>
      </c>
      <c r="V22" s="26">
        <f t="shared" si="0"/>
        <v>19</v>
      </c>
      <c r="W22" s="26">
        <f t="shared" si="0"/>
        <v>20</v>
      </c>
      <c r="X22" s="26">
        <f t="shared" si="0"/>
        <v>21</v>
      </c>
      <c r="Y22" s="26">
        <f t="shared" si="0"/>
        <v>22</v>
      </c>
      <c r="Z22" s="26">
        <f t="shared" si="0"/>
        <v>23</v>
      </c>
      <c r="AA22" s="26">
        <f t="shared" si="0"/>
        <v>24</v>
      </c>
      <c r="AB22" s="26">
        <f t="shared" si="0"/>
        <v>25</v>
      </c>
      <c r="AC22" s="26">
        <f t="shared" si="0"/>
        <v>26</v>
      </c>
      <c r="AD22" s="26">
        <f t="shared" si="0"/>
        <v>27</v>
      </c>
      <c r="AE22" s="26">
        <f t="shared" si="0"/>
        <v>28</v>
      </c>
      <c r="AF22" s="26">
        <f t="shared" si="0"/>
        <v>29</v>
      </c>
      <c r="AG22" s="26">
        <f t="shared" si="0"/>
        <v>30</v>
      </c>
      <c r="AH22" s="26">
        <f t="shared" si="0"/>
        <v>31</v>
      </c>
      <c r="AI22" s="26">
        <f t="shared" si="0"/>
        <v>32</v>
      </c>
      <c r="AJ22" s="26">
        <f t="shared" si="0"/>
        <v>33</v>
      </c>
      <c r="AK22" s="26">
        <f t="shared" si="0"/>
        <v>34</v>
      </c>
      <c r="AL22" s="26">
        <f t="shared" si="0"/>
        <v>35</v>
      </c>
      <c r="AM22" s="26">
        <f t="shared" si="0"/>
        <v>36</v>
      </c>
      <c r="AN22" s="26">
        <f t="shared" si="0"/>
        <v>37</v>
      </c>
      <c r="AO22" s="26">
        <f t="shared" si="0"/>
        <v>38</v>
      </c>
      <c r="AP22" s="27">
        <f t="shared" si="0"/>
        <v>39</v>
      </c>
    </row>
    <row r="23" spans="2:42">
      <c r="B23" s="3" t="s">
        <v>22</v>
      </c>
      <c r="C23" s="36" t="s">
        <v>6</v>
      </c>
      <c r="D23" s="2">
        <f>$D$8</f>
        <v>42.144946867011974</v>
      </c>
      <c r="E23" s="2">
        <f t="shared" ref="E23:AP23" si="1">$D$8</f>
        <v>42.144946867011974</v>
      </c>
      <c r="F23" s="2">
        <f t="shared" si="1"/>
        <v>42.144946867011974</v>
      </c>
      <c r="G23" s="2">
        <f t="shared" si="1"/>
        <v>42.144946867011974</v>
      </c>
      <c r="H23" s="2">
        <f t="shared" si="1"/>
        <v>42.144946867011974</v>
      </c>
      <c r="I23" s="2">
        <f t="shared" si="1"/>
        <v>42.144946867011974</v>
      </c>
      <c r="J23" s="2">
        <f t="shared" si="1"/>
        <v>42.144946867011974</v>
      </c>
      <c r="K23" s="2">
        <f t="shared" si="1"/>
        <v>42.144946867011974</v>
      </c>
      <c r="L23" s="2">
        <f t="shared" si="1"/>
        <v>42.144946867011974</v>
      </c>
      <c r="M23" s="2">
        <f t="shared" si="1"/>
        <v>42.144946867011974</v>
      </c>
      <c r="N23" s="2">
        <f t="shared" si="1"/>
        <v>42.144946867011974</v>
      </c>
      <c r="O23" s="2">
        <f t="shared" si="1"/>
        <v>42.144946867011974</v>
      </c>
      <c r="P23" s="2">
        <f t="shared" si="1"/>
        <v>42.144946867011974</v>
      </c>
      <c r="Q23" s="2">
        <f t="shared" si="1"/>
        <v>42.144946867011974</v>
      </c>
      <c r="R23" s="2">
        <f t="shared" si="1"/>
        <v>42.144946867011974</v>
      </c>
      <c r="S23" s="2">
        <f t="shared" si="1"/>
        <v>42.144946867011974</v>
      </c>
      <c r="T23" s="2">
        <f t="shared" si="1"/>
        <v>42.144946867011974</v>
      </c>
      <c r="U23" s="2">
        <f t="shared" si="1"/>
        <v>42.144946867011974</v>
      </c>
      <c r="V23" s="2">
        <f t="shared" si="1"/>
        <v>42.144946867011974</v>
      </c>
      <c r="W23" s="2">
        <f t="shared" si="1"/>
        <v>42.144946867011974</v>
      </c>
      <c r="X23" s="2">
        <f t="shared" si="1"/>
        <v>42.144946867011974</v>
      </c>
      <c r="Y23" s="2">
        <f t="shared" si="1"/>
        <v>42.144946867011974</v>
      </c>
      <c r="Z23" s="2">
        <f t="shared" si="1"/>
        <v>42.144946867011974</v>
      </c>
      <c r="AA23" s="2">
        <f t="shared" si="1"/>
        <v>42.144946867011974</v>
      </c>
      <c r="AB23" s="2">
        <f t="shared" si="1"/>
        <v>42.144946867011974</v>
      </c>
      <c r="AC23" s="2">
        <f t="shared" si="1"/>
        <v>42.144946867011974</v>
      </c>
      <c r="AD23" s="2">
        <f t="shared" si="1"/>
        <v>42.144946867011974</v>
      </c>
      <c r="AE23" s="2">
        <f t="shared" si="1"/>
        <v>42.144946867011974</v>
      </c>
      <c r="AF23" s="2">
        <f t="shared" si="1"/>
        <v>42.144946867011974</v>
      </c>
      <c r="AG23" s="2">
        <f t="shared" si="1"/>
        <v>42.144946867011974</v>
      </c>
      <c r="AH23" s="2">
        <f t="shared" si="1"/>
        <v>42.144946867011974</v>
      </c>
      <c r="AI23" s="2">
        <f t="shared" si="1"/>
        <v>42.144946867011974</v>
      </c>
      <c r="AJ23" s="2">
        <f t="shared" si="1"/>
        <v>42.144946867011974</v>
      </c>
      <c r="AK23" s="2">
        <f t="shared" si="1"/>
        <v>42.144946867011974</v>
      </c>
      <c r="AL23" s="2">
        <f t="shared" si="1"/>
        <v>42.144946867011974</v>
      </c>
      <c r="AM23" s="2">
        <f t="shared" si="1"/>
        <v>42.144946867011974</v>
      </c>
      <c r="AN23" s="2">
        <f t="shared" si="1"/>
        <v>42.144946867011974</v>
      </c>
      <c r="AO23" s="2">
        <f t="shared" si="1"/>
        <v>42.144946867011974</v>
      </c>
      <c r="AP23" s="21">
        <f t="shared" si="1"/>
        <v>42.144946867011974</v>
      </c>
    </row>
    <row r="24" spans="2:42">
      <c r="B24" s="3" t="s">
        <v>18</v>
      </c>
      <c r="C24" s="36" t="s">
        <v>6</v>
      </c>
      <c r="D24" s="2">
        <f>D18</f>
        <v>1466.29</v>
      </c>
      <c r="E24" s="2">
        <f>D27</f>
        <v>1432.6984114663214</v>
      </c>
      <c r="F24" s="2">
        <f t="shared" ref="F24:AP24" si="2">E27</f>
        <v>1398.9108719995297</v>
      </c>
      <c r="G24" s="2">
        <f t="shared" si="2"/>
        <v>1364.9262385525151</v>
      </c>
      <c r="H24" s="2">
        <f t="shared" si="2"/>
        <v>1330.7433614103927</v>
      </c>
      <c r="I24" s="2">
        <f t="shared" si="2"/>
        <v>1296.3610841516081</v>
      </c>
      <c r="J24" s="2">
        <f t="shared" si="2"/>
        <v>1261.7782436088139</v>
      </c>
      <c r="K24" s="2">
        <f t="shared" si="2"/>
        <v>1226.9936698295201</v>
      </c>
      <c r="L24" s="2">
        <f t="shared" si="2"/>
        <v>1192.0061860365136</v>
      </c>
      <c r="M24" s="2">
        <f t="shared" si="2"/>
        <v>1156.8146085880478</v>
      </c>
      <c r="N24" s="2">
        <f t="shared" si="2"/>
        <v>1121.4177469377994</v>
      </c>
      <c r="O24" s="2">
        <f t="shared" si="2"/>
        <v>1085.8144035945913</v>
      </c>
      <c r="P24" s="2">
        <f t="shared" si="2"/>
        <v>1050.0033740818812</v>
      </c>
      <c r="Q24" s="2">
        <f t="shared" si="2"/>
        <v>1013.9834468970136</v>
      </c>
      <c r="R24" s="2">
        <f t="shared" si="2"/>
        <v>977.75340347023416</v>
      </c>
      <c r="S24" s="2">
        <f t="shared" si="2"/>
        <v>941.31201812346524</v>
      </c>
      <c r="T24" s="2">
        <f t="shared" si="2"/>
        <v>904.65805802884017</v>
      </c>
      <c r="U24" s="2">
        <f t="shared" si="2"/>
        <v>867.79028316699646</v>
      </c>
      <c r="V24" s="2">
        <f t="shared" si="2"/>
        <v>830.70744628512534</v>
      </c>
      <c r="W24" s="2">
        <f t="shared" si="2"/>
        <v>793.40829285477662</v>
      </c>
      <c r="X24" s="2">
        <f t="shared" si="2"/>
        <v>755.89156102941752</v>
      </c>
      <c r="Y24" s="2">
        <f t="shared" si="2"/>
        <v>718.15598160174386</v>
      </c>
      <c r="Z24" s="2">
        <f t="shared" si="2"/>
        <v>680.20027796074203</v>
      </c>
      <c r="AA24" s="2">
        <f t="shared" si="2"/>
        <v>642.02316604850103</v>
      </c>
      <c r="AB24" s="2">
        <f t="shared" si="2"/>
        <v>603.62335431677195</v>
      </c>
      <c r="AC24" s="2">
        <f t="shared" si="2"/>
        <v>564.99954368327451</v>
      </c>
      <c r="AD24" s="2">
        <f t="shared" si="2"/>
        <v>526.15042748774829</v>
      </c>
      <c r="AE24" s="2">
        <f t="shared" si="2"/>
        <v>487.07469144774819</v>
      </c>
      <c r="AF24" s="2">
        <f t="shared" si="2"/>
        <v>447.77101361418141</v>
      </c>
      <c r="AG24" s="2">
        <f t="shared" si="2"/>
        <v>408.23806432658552</v>
      </c>
      <c r="AH24" s="2">
        <f t="shared" si="2"/>
        <v>368.4745061681453</v>
      </c>
      <c r="AI24" s="2">
        <f t="shared" si="2"/>
        <v>328.47899392044752</v>
      </c>
      <c r="AJ24" s="2">
        <f t="shared" si="2"/>
        <v>288.25017451797152</v>
      </c>
      <c r="AK24" s="2">
        <f t="shared" si="2"/>
        <v>247.78668700231438</v>
      </c>
      <c r="AL24" s="2">
        <f t="shared" si="2"/>
        <v>207.08716247614925</v>
      </c>
      <c r="AM24" s="2">
        <f t="shared" si="2"/>
        <v>166.15022405691479</v>
      </c>
      <c r="AN24" s="2">
        <f t="shared" si="2"/>
        <v>124.97448683023482</v>
      </c>
      <c r="AO24" s="2">
        <f t="shared" si="2"/>
        <v>83.558557803065895</v>
      </c>
      <c r="AP24" s="21">
        <f t="shared" si="2"/>
        <v>41.901035856571802</v>
      </c>
    </row>
    <row r="25" spans="2:42">
      <c r="B25" s="3" t="s">
        <v>21</v>
      </c>
      <c r="C25" s="36" t="s">
        <v>6</v>
      </c>
      <c r="D25" s="2">
        <f t="shared" ref="D25:AP25" si="3">D23-D28</f>
        <v>33.591588533678639</v>
      </c>
      <c r="E25" s="2">
        <f t="shared" si="3"/>
        <v>33.787539466791763</v>
      </c>
      <c r="F25" s="2">
        <f t="shared" si="3"/>
        <v>33.984633447014716</v>
      </c>
      <c r="G25" s="2">
        <f t="shared" si="3"/>
        <v>34.182877142122301</v>
      </c>
      <c r="H25" s="2">
        <f t="shared" si="3"/>
        <v>34.382277258784683</v>
      </c>
      <c r="I25" s="2">
        <f t="shared" si="3"/>
        <v>34.582840542794258</v>
      </c>
      <c r="J25" s="2">
        <f t="shared" si="3"/>
        <v>34.784573779293893</v>
      </c>
      <c r="K25" s="2">
        <f t="shared" si="3"/>
        <v>34.98748379300644</v>
      </c>
      <c r="L25" s="2">
        <f t="shared" si="3"/>
        <v>35.191577448465644</v>
      </c>
      <c r="M25" s="2">
        <f t="shared" si="3"/>
        <v>35.396861650248361</v>
      </c>
      <c r="N25" s="2">
        <f t="shared" si="3"/>
        <v>35.603343343208145</v>
      </c>
      <c r="O25" s="2">
        <f t="shared" si="3"/>
        <v>35.811029512710192</v>
      </c>
      <c r="P25" s="2">
        <f t="shared" si="3"/>
        <v>36.019927184867669</v>
      </c>
      <c r="Q25" s="2">
        <f t="shared" si="3"/>
        <v>36.230043426779396</v>
      </c>
      <c r="R25" s="2">
        <f t="shared" si="3"/>
        <v>36.441385346768939</v>
      </c>
      <c r="S25" s="2">
        <f t="shared" si="3"/>
        <v>36.653960094625091</v>
      </c>
      <c r="T25" s="2">
        <f t="shared" si="3"/>
        <v>36.867774861843742</v>
      </c>
      <c r="U25" s="2">
        <f t="shared" si="3"/>
        <v>37.08283688187116</v>
      </c>
      <c r="V25" s="2">
        <f t="shared" si="3"/>
        <v>37.299153430348746</v>
      </c>
      <c r="W25" s="2">
        <f t="shared" si="3"/>
        <v>37.516731825359109</v>
      </c>
      <c r="X25" s="2">
        <f t="shared" si="3"/>
        <v>37.735579427673706</v>
      </c>
      <c r="Y25" s="2">
        <f t="shared" si="3"/>
        <v>37.955703641001804</v>
      </c>
      <c r="Z25" s="2">
        <f t="shared" si="3"/>
        <v>38.177111912240981</v>
      </c>
      <c r="AA25" s="2">
        <f t="shared" si="3"/>
        <v>38.399811731729052</v>
      </c>
      <c r="AB25" s="2">
        <f t="shared" si="3"/>
        <v>38.62381063349747</v>
      </c>
      <c r="AC25" s="2">
        <f t="shared" si="3"/>
        <v>38.849116195526207</v>
      </c>
      <c r="AD25" s="2">
        <f t="shared" si="3"/>
        <v>39.075736040000109</v>
      </c>
      <c r="AE25" s="2">
        <f t="shared" si="3"/>
        <v>39.303677833566773</v>
      </c>
      <c r="AF25" s="2">
        <f t="shared" si="3"/>
        <v>39.532949287595919</v>
      </c>
      <c r="AG25" s="2">
        <f t="shared" si="3"/>
        <v>39.763558158440226</v>
      </c>
      <c r="AH25" s="2">
        <f t="shared" si="3"/>
        <v>39.995512247697796</v>
      </c>
      <c r="AI25" s="2">
        <f t="shared" si="3"/>
        <v>40.228819402476027</v>
      </c>
      <c r="AJ25" s="2">
        <f t="shared" si="3"/>
        <v>40.463487515657143</v>
      </c>
      <c r="AK25" s="2">
        <f t="shared" si="3"/>
        <v>40.699524526165142</v>
      </c>
      <c r="AL25" s="2">
        <f t="shared" si="3"/>
        <v>40.936938419234437</v>
      </c>
      <c r="AM25" s="2">
        <f t="shared" si="3"/>
        <v>41.175737226679971</v>
      </c>
      <c r="AN25" s="2">
        <f t="shared" si="3"/>
        <v>41.415929027168936</v>
      </c>
      <c r="AO25" s="2">
        <f t="shared" si="3"/>
        <v>41.657521946494093</v>
      </c>
      <c r="AP25" s="21">
        <f t="shared" si="3"/>
        <v>41.900524157848636</v>
      </c>
    </row>
    <row r="26" spans="2:42">
      <c r="B26" s="3" t="s">
        <v>25</v>
      </c>
      <c r="C26" s="36" t="s">
        <v>5</v>
      </c>
      <c r="D26" s="5">
        <f>D25/$D$18</f>
        <v>2.2909239327608209E-2</v>
      </c>
      <c r="E26" s="5">
        <f t="shared" ref="E26:AP26" si="4">E25/$D$18</f>
        <v>2.3042876557019254E-2</v>
      </c>
      <c r="F26" s="5">
        <f t="shared" si="4"/>
        <v>2.31772933369352E-2</v>
      </c>
      <c r="G26" s="5">
        <f t="shared" si="4"/>
        <v>2.3312494214733991E-2</v>
      </c>
      <c r="H26" s="5">
        <f t="shared" si="4"/>
        <v>2.344848376431994E-2</v>
      </c>
      <c r="I26" s="5">
        <f t="shared" si="4"/>
        <v>2.3585266586278471E-2</v>
      </c>
      <c r="J26" s="5">
        <f t="shared" si="4"/>
        <v>2.3722847308031765E-2</v>
      </c>
      <c r="K26" s="5">
        <f t="shared" si="4"/>
        <v>2.386123058399528E-2</v>
      </c>
      <c r="L26" s="5">
        <f t="shared" si="4"/>
        <v>2.4000421095735254E-2</v>
      </c>
      <c r="M26" s="5">
        <f t="shared" si="4"/>
        <v>2.4140423552127043E-2</v>
      </c>
      <c r="N26" s="5">
        <f t="shared" si="4"/>
        <v>2.4281242689514451E-2</v>
      </c>
      <c r="O26" s="5">
        <f t="shared" si="4"/>
        <v>2.4422883271869953E-2</v>
      </c>
      <c r="P26" s="5">
        <f t="shared" si="4"/>
        <v>2.4565350090955861E-2</v>
      </c>
      <c r="Q26" s="5">
        <f t="shared" si="4"/>
        <v>2.4708647966486436E-2</v>
      </c>
      <c r="R26" s="5">
        <f t="shared" si="4"/>
        <v>2.485278174629094E-2</v>
      </c>
      <c r="S26" s="5">
        <f t="shared" si="4"/>
        <v>2.4997756306477634E-2</v>
      </c>
      <c r="T26" s="5">
        <f t="shared" si="4"/>
        <v>2.5143576551598757E-2</v>
      </c>
      <c r="U26" s="5">
        <f t="shared" si="4"/>
        <v>2.5290247414816416E-2</v>
      </c>
      <c r="V26" s="5">
        <f t="shared" si="4"/>
        <v>2.5437773858069512E-2</v>
      </c>
      <c r="W26" s="5">
        <f t="shared" si="4"/>
        <v>2.5586160872241581E-2</v>
      </c>
      <c r="X26" s="5">
        <f t="shared" si="4"/>
        <v>2.5735413477329661E-2</v>
      </c>
      <c r="Y26" s="5">
        <f t="shared" si="4"/>
        <v>2.5885536722614084E-2</v>
      </c>
      <c r="Z26" s="5">
        <f t="shared" si="4"/>
        <v>2.6036535686829333E-2</v>
      </c>
      <c r="AA26" s="5">
        <f t="shared" si="4"/>
        <v>2.6188415478335836E-2</v>
      </c>
      <c r="AB26" s="5">
        <f t="shared" si="4"/>
        <v>2.6341181235292794E-2</v>
      </c>
      <c r="AC26" s="5">
        <f t="shared" si="4"/>
        <v>2.6494838125832004E-2</v>
      </c>
      <c r="AD26" s="5">
        <f t="shared" si="4"/>
        <v>2.6649391348232691E-2</v>
      </c>
      <c r="AE26" s="5">
        <f t="shared" si="4"/>
        <v>2.6804846131097376E-2</v>
      </c>
      <c r="AF26" s="5">
        <f t="shared" si="4"/>
        <v>2.6961207733528784E-2</v>
      </c>
      <c r="AG26" s="5">
        <f t="shared" si="4"/>
        <v>2.71184814453077E-2</v>
      </c>
      <c r="AH26" s="5">
        <f t="shared" si="4"/>
        <v>2.7276672587071997E-2</v>
      </c>
      <c r="AI26" s="5">
        <f t="shared" si="4"/>
        <v>2.7435786510496579E-2</v>
      </c>
      <c r="AJ26" s="5">
        <f t="shared" si="4"/>
        <v>2.7595828598474478E-2</v>
      </c>
      <c r="AK26" s="5">
        <f t="shared" si="4"/>
        <v>2.7756804265298914E-2</v>
      </c>
      <c r="AL26" s="5">
        <f t="shared" si="4"/>
        <v>2.791871895684649E-2</v>
      </c>
      <c r="AM26" s="5">
        <f t="shared" si="4"/>
        <v>2.8081578150761427E-2</v>
      </c>
      <c r="AN26" s="5">
        <f t="shared" si="4"/>
        <v>2.8245387356640866E-2</v>
      </c>
      <c r="AO26" s="5">
        <f t="shared" si="4"/>
        <v>2.8410152116221277E-2</v>
      </c>
      <c r="AP26" s="38">
        <f t="shared" si="4"/>
        <v>2.8575878003565897E-2</v>
      </c>
    </row>
    <row r="27" spans="2:42">
      <c r="B27" s="3" t="s">
        <v>19</v>
      </c>
      <c r="C27" s="36" t="s">
        <v>6</v>
      </c>
      <c r="D27" s="2">
        <f>D24-D25</f>
        <v>1432.6984114663214</v>
      </c>
      <c r="E27" s="2">
        <f>E24-E25</f>
        <v>1398.9108719995297</v>
      </c>
      <c r="F27" s="2">
        <f t="shared" ref="F27:AP27" si="5">F24-F25</f>
        <v>1364.9262385525151</v>
      </c>
      <c r="G27" s="2">
        <f t="shared" si="5"/>
        <v>1330.7433614103927</v>
      </c>
      <c r="H27" s="2">
        <f t="shared" si="5"/>
        <v>1296.3610841516081</v>
      </c>
      <c r="I27" s="2">
        <f t="shared" si="5"/>
        <v>1261.7782436088139</v>
      </c>
      <c r="J27" s="2">
        <f t="shared" si="5"/>
        <v>1226.9936698295201</v>
      </c>
      <c r="K27" s="2">
        <f t="shared" si="5"/>
        <v>1192.0061860365136</v>
      </c>
      <c r="L27" s="2">
        <f t="shared" si="5"/>
        <v>1156.8146085880478</v>
      </c>
      <c r="M27" s="2">
        <f t="shared" si="5"/>
        <v>1121.4177469377994</v>
      </c>
      <c r="N27" s="2">
        <f t="shared" si="5"/>
        <v>1085.8144035945913</v>
      </c>
      <c r="O27" s="2">
        <f t="shared" si="5"/>
        <v>1050.0033740818812</v>
      </c>
      <c r="P27" s="2">
        <f t="shared" si="5"/>
        <v>1013.9834468970136</v>
      </c>
      <c r="Q27" s="2">
        <f t="shared" si="5"/>
        <v>977.75340347023416</v>
      </c>
      <c r="R27" s="2">
        <f t="shared" si="5"/>
        <v>941.31201812346524</v>
      </c>
      <c r="S27" s="2">
        <f t="shared" si="5"/>
        <v>904.65805802884017</v>
      </c>
      <c r="T27" s="2">
        <f t="shared" si="5"/>
        <v>867.79028316699646</v>
      </c>
      <c r="U27" s="2">
        <f t="shared" si="5"/>
        <v>830.70744628512534</v>
      </c>
      <c r="V27" s="2">
        <f t="shared" si="5"/>
        <v>793.40829285477662</v>
      </c>
      <c r="W27" s="2">
        <f t="shared" si="5"/>
        <v>755.89156102941752</v>
      </c>
      <c r="X27" s="2">
        <f t="shared" si="5"/>
        <v>718.15598160174386</v>
      </c>
      <c r="Y27" s="2">
        <f t="shared" si="5"/>
        <v>680.20027796074203</v>
      </c>
      <c r="Z27" s="2">
        <f t="shared" si="5"/>
        <v>642.02316604850103</v>
      </c>
      <c r="AA27" s="2">
        <f t="shared" si="5"/>
        <v>603.62335431677195</v>
      </c>
      <c r="AB27" s="2">
        <f t="shared" si="5"/>
        <v>564.99954368327451</v>
      </c>
      <c r="AC27" s="2">
        <f t="shared" si="5"/>
        <v>526.15042748774829</v>
      </c>
      <c r="AD27" s="2">
        <f t="shared" si="5"/>
        <v>487.07469144774819</v>
      </c>
      <c r="AE27" s="2">
        <f t="shared" si="5"/>
        <v>447.77101361418141</v>
      </c>
      <c r="AF27" s="2">
        <f t="shared" si="5"/>
        <v>408.23806432658552</v>
      </c>
      <c r="AG27" s="2">
        <f t="shared" si="5"/>
        <v>368.4745061681453</v>
      </c>
      <c r="AH27" s="2">
        <f t="shared" si="5"/>
        <v>328.47899392044752</v>
      </c>
      <c r="AI27" s="2">
        <f t="shared" si="5"/>
        <v>288.25017451797152</v>
      </c>
      <c r="AJ27" s="2">
        <f t="shared" si="5"/>
        <v>247.78668700231438</v>
      </c>
      <c r="AK27" s="2">
        <f t="shared" si="5"/>
        <v>207.08716247614925</v>
      </c>
      <c r="AL27" s="2">
        <f t="shared" si="5"/>
        <v>166.15022405691479</v>
      </c>
      <c r="AM27" s="2">
        <f t="shared" si="5"/>
        <v>124.97448683023482</v>
      </c>
      <c r="AN27" s="2">
        <f t="shared" si="5"/>
        <v>83.558557803065895</v>
      </c>
      <c r="AO27" s="2">
        <f t="shared" si="5"/>
        <v>41.901035856571802</v>
      </c>
      <c r="AP27" s="21">
        <f t="shared" si="5"/>
        <v>5.1169872316592091E-4</v>
      </c>
    </row>
    <row r="28" spans="2:42" ht="14.5" thickBot="1">
      <c r="B28" s="3" t="s">
        <v>20</v>
      </c>
      <c r="C28" s="36" t="s">
        <v>6</v>
      </c>
      <c r="D28" s="2">
        <f t="shared" ref="D28:AP28" si="6">D24*$D$13/12</f>
        <v>8.5533583333333336</v>
      </c>
      <c r="E28" s="2">
        <f t="shared" si="6"/>
        <v>8.3574074002202092</v>
      </c>
      <c r="F28" s="2">
        <f t="shared" si="6"/>
        <v>8.1603134199972569</v>
      </c>
      <c r="G28" s="2">
        <f t="shared" si="6"/>
        <v>7.9620697248896724</v>
      </c>
      <c r="H28" s="2">
        <f t="shared" si="6"/>
        <v>7.7626696082272915</v>
      </c>
      <c r="I28" s="2">
        <f t="shared" si="6"/>
        <v>7.5621063242177149</v>
      </c>
      <c r="J28" s="2">
        <f t="shared" si="6"/>
        <v>7.3603730877180817</v>
      </c>
      <c r="K28" s="2">
        <f t="shared" si="6"/>
        <v>7.1574630740055341</v>
      </c>
      <c r="L28" s="2">
        <f t="shared" si="6"/>
        <v>6.9533694185463295</v>
      </c>
      <c r="M28" s="2">
        <f t="shared" si="6"/>
        <v>6.7480852167636129</v>
      </c>
      <c r="N28" s="2">
        <f t="shared" si="6"/>
        <v>6.5416035238038299</v>
      </c>
      <c r="O28" s="2">
        <f t="shared" si="6"/>
        <v>6.333917354301783</v>
      </c>
      <c r="P28" s="2">
        <f t="shared" si="6"/>
        <v>6.1250196821443081</v>
      </c>
      <c r="Q28" s="2">
        <f t="shared" si="6"/>
        <v>5.9149034402325791</v>
      </c>
      <c r="R28" s="2">
        <f t="shared" si="6"/>
        <v>5.7035615202430323</v>
      </c>
      <c r="S28" s="2">
        <f t="shared" si="6"/>
        <v>5.4909867723868819</v>
      </c>
      <c r="T28" s="2">
        <f t="shared" si="6"/>
        <v>5.2771720051682349</v>
      </c>
      <c r="U28" s="2">
        <f t="shared" si="6"/>
        <v>5.0621099851408129</v>
      </c>
      <c r="V28" s="2">
        <f t="shared" si="6"/>
        <v>4.8457934366632314</v>
      </c>
      <c r="W28" s="2">
        <f t="shared" si="6"/>
        <v>4.6282150416528642</v>
      </c>
      <c r="X28" s="2">
        <f t="shared" si="6"/>
        <v>4.4093674393382694</v>
      </c>
      <c r="Y28" s="2">
        <f t="shared" si="6"/>
        <v>4.1892432260101726</v>
      </c>
      <c r="Z28" s="2">
        <f t="shared" si="6"/>
        <v>3.9678349547709959</v>
      </c>
      <c r="AA28" s="2">
        <f t="shared" si="6"/>
        <v>3.7451351352829234</v>
      </c>
      <c r="AB28" s="2">
        <f t="shared" si="6"/>
        <v>3.5211362335145036</v>
      </c>
      <c r="AC28" s="2">
        <f t="shared" si="6"/>
        <v>3.2958306714857684</v>
      </c>
      <c r="AD28" s="2">
        <f t="shared" si="6"/>
        <v>3.0692108270118652</v>
      </c>
      <c r="AE28" s="2">
        <f t="shared" si="6"/>
        <v>2.8412690334451978</v>
      </c>
      <c r="AF28" s="2">
        <f t="shared" si="6"/>
        <v>2.6119975794160584</v>
      </c>
      <c r="AG28" s="2">
        <f t="shared" si="6"/>
        <v>2.3813887085717491</v>
      </c>
      <c r="AH28" s="2">
        <f t="shared" si="6"/>
        <v>2.1494346193141811</v>
      </c>
      <c r="AI28" s="2">
        <f t="shared" si="6"/>
        <v>1.9161274645359441</v>
      </c>
      <c r="AJ28" s="2">
        <f t="shared" si="6"/>
        <v>1.6814593513548342</v>
      </c>
      <c r="AK28" s="2">
        <f t="shared" si="6"/>
        <v>1.4454223408468341</v>
      </c>
      <c r="AL28" s="2">
        <f t="shared" si="6"/>
        <v>1.2080084477775375</v>
      </c>
      <c r="AM28" s="2">
        <f t="shared" si="6"/>
        <v>0.96920964033200308</v>
      </c>
      <c r="AN28" s="2">
        <f t="shared" si="6"/>
        <v>0.72901783984303659</v>
      </c>
      <c r="AO28" s="2">
        <f t="shared" si="6"/>
        <v>0.48742492051788444</v>
      </c>
      <c r="AP28" s="21">
        <f t="shared" si="6"/>
        <v>0.24442270916333553</v>
      </c>
    </row>
    <row r="29" spans="2:42" ht="14.5" thickBot="1">
      <c r="B29" s="28" t="s">
        <v>23</v>
      </c>
      <c r="C29" s="37" t="s">
        <v>6</v>
      </c>
      <c r="D29" s="29">
        <f>D28+D25</f>
        <v>42.144946867011974</v>
      </c>
      <c r="E29" s="29">
        <f t="shared" ref="E29:AP29" si="7">E28+E25</f>
        <v>42.144946867011974</v>
      </c>
      <c r="F29" s="29">
        <f t="shared" si="7"/>
        <v>42.144946867011974</v>
      </c>
      <c r="G29" s="29">
        <f t="shared" si="7"/>
        <v>42.144946867011974</v>
      </c>
      <c r="H29" s="29">
        <f t="shared" si="7"/>
        <v>42.144946867011974</v>
      </c>
      <c r="I29" s="29">
        <f t="shared" si="7"/>
        <v>42.144946867011974</v>
      </c>
      <c r="J29" s="29">
        <f t="shared" si="7"/>
        <v>42.144946867011974</v>
      </c>
      <c r="K29" s="29">
        <f t="shared" si="7"/>
        <v>42.144946867011974</v>
      </c>
      <c r="L29" s="29">
        <f t="shared" si="7"/>
        <v>42.144946867011974</v>
      </c>
      <c r="M29" s="29">
        <f t="shared" si="7"/>
        <v>42.144946867011974</v>
      </c>
      <c r="N29" s="29">
        <f t="shared" si="7"/>
        <v>42.144946867011974</v>
      </c>
      <c r="O29" s="29">
        <f t="shared" si="7"/>
        <v>42.144946867011974</v>
      </c>
      <c r="P29" s="29">
        <f t="shared" si="7"/>
        <v>42.144946867011974</v>
      </c>
      <c r="Q29" s="29">
        <f t="shared" si="7"/>
        <v>42.144946867011974</v>
      </c>
      <c r="R29" s="29">
        <f t="shared" si="7"/>
        <v>42.144946867011974</v>
      </c>
      <c r="S29" s="29">
        <f t="shared" si="7"/>
        <v>42.144946867011974</v>
      </c>
      <c r="T29" s="29">
        <f t="shared" si="7"/>
        <v>42.144946867011974</v>
      </c>
      <c r="U29" s="29">
        <f t="shared" si="7"/>
        <v>42.144946867011974</v>
      </c>
      <c r="V29" s="29">
        <f t="shared" si="7"/>
        <v>42.144946867011974</v>
      </c>
      <c r="W29" s="29">
        <f t="shared" si="7"/>
        <v>42.144946867011974</v>
      </c>
      <c r="X29" s="29">
        <f t="shared" si="7"/>
        <v>42.144946867011974</v>
      </c>
      <c r="Y29" s="29">
        <f t="shared" si="7"/>
        <v>42.144946867011974</v>
      </c>
      <c r="Z29" s="29">
        <f t="shared" si="7"/>
        <v>42.144946867011974</v>
      </c>
      <c r="AA29" s="29">
        <f t="shared" si="7"/>
        <v>42.144946867011974</v>
      </c>
      <c r="AB29" s="29">
        <f t="shared" si="7"/>
        <v>42.144946867011974</v>
      </c>
      <c r="AC29" s="29">
        <f t="shared" si="7"/>
        <v>42.144946867011974</v>
      </c>
      <c r="AD29" s="29">
        <f t="shared" si="7"/>
        <v>42.144946867011974</v>
      </c>
      <c r="AE29" s="29">
        <f t="shared" si="7"/>
        <v>42.144946867011974</v>
      </c>
      <c r="AF29" s="29">
        <f t="shared" si="7"/>
        <v>42.144946867011974</v>
      </c>
      <c r="AG29" s="29">
        <f t="shared" si="7"/>
        <v>42.144946867011974</v>
      </c>
      <c r="AH29" s="29">
        <f t="shared" si="7"/>
        <v>42.144946867011974</v>
      </c>
      <c r="AI29" s="29">
        <f t="shared" si="7"/>
        <v>42.144946867011974</v>
      </c>
      <c r="AJ29" s="29">
        <f t="shared" si="7"/>
        <v>42.144946867011974</v>
      </c>
      <c r="AK29" s="29">
        <f t="shared" si="7"/>
        <v>42.144946867011974</v>
      </c>
      <c r="AL29" s="29">
        <f t="shared" si="7"/>
        <v>42.144946867011974</v>
      </c>
      <c r="AM29" s="29">
        <f t="shared" si="7"/>
        <v>42.144946867011974</v>
      </c>
      <c r="AN29" s="29">
        <f t="shared" si="7"/>
        <v>42.144946867011974</v>
      </c>
      <c r="AO29" s="29">
        <f t="shared" si="7"/>
        <v>42.144946867011974</v>
      </c>
      <c r="AP29" s="30">
        <f t="shared" si="7"/>
        <v>42.144946867011974</v>
      </c>
    </row>
    <row r="30" spans="2:42">
      <c r="D30" s="2"/>
      <c r="F30" s="2"/>
      <c r="G30" s="2"/>
      <c r="H30" s="2"/>
    </row>
  </sheetData>
  <mergeCells count="1">
    <mergeCell ref="B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56f330-bdb9-4d23-ade9-58590af5de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F393C89717D47ABCD5A4C53CC2ADF" ma:contentTypeVersion="12" ma:contentTypeDescription="Create a new document." ma:contentTypeScope="" ma:versionID="5cf9b5bffb0eda2254b44297a48eec50">
  <xsd:schema xmlns:xsd="http://www.w3.org/2001/XMLSchema" xmlns:xs="http://www.w3.org/2001/XMLSchema" xmlns:p="http://schemas.microsoft.com/office/2006/metadata/properties" xmlns:ns3="d456f330-bdb9-4d23-ade9-58590af5de87" xmlns:ns4="8b6ff52c-ec66-4901-89a4-47fc1cff3747" targetNamespace="http://schemas.microsoft.com/office/2006/metadata/properties" ma:root="true" ma:fieldsID="e24bda8ffbe2aac3381a7f1ad3af365a" ns3:_="" ns4:_="">
    <xsd:import namespace="d456f330-bdb9-4d23-ade9-58590af5de87"/>
    <xsd:import namespace="8b6ff52c-ec66-4901-89a4-47fc1cff37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6f330-bdb9-4d23-ade9-58590af5de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ff52c-ec66-4901-89a4-47fc1cff37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7C1C8-F321-4311-A444-61173CA9C6C3}">
  <ds:schemaRefs>
    <ds:schemaRef ds:uri="http://purl.org/dc/dcmitype/"/>
    <ds:schemaRef ds:uri="8b6ff52c-ec66-4901-89a4-47fc1cff3747"/>
    <ds:schemaRef ds:uri="http://schemas.microsoft.com/office/2006/documentManagement/types"/>
    <ds:schemaRef ds:uri="http://www.w3.org/XML/1998/namespace"/>
    <ds:schemaRef ds:uri="d456f330-bdb9-4d23-ade9-58590af5de87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2CCACD9-8F1B-4091-9800-BD11F821E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CF815-1D52-498B-8748-B429FEE762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6f330-bdb9-4d23-ade9-58590af5de87"/>
    <ds:schemaRef ds:uri="8b6ff52c-ec66-4901-89a4-47fc1cff3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SBICAPS</dc:creator>
  <cp:lastModifiedBy>Rahul Sharma</cp:lastModifiedBy>
  <dcterms:created xsi:type="dcterms:W3CDTF">2024-01-09T08:01:28Z</dcterms:created>
  <dcterms:modified xsi:type="dcterms:W3CDTF">2024-01-09T11:44:56Z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0x010100C3BF393C89717D47ABCD5A4C53CC2ADF</vt:lpwstr>
  </property>
</Properties>
</file>